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730" activeTab="1"/>
  </bookViews>
  <sheets>
    <sheet name="dcmod9_2665173" sheetId="1" r:id="rId1"/>
    <sheet name="Schedule A" sheetId="2" r:id="rId2"/>
  </sheets>
  <definedNames/>
  <calcPr fullCalcOnLoad="1"/>
</workbook>
</file>

<file path=xl/sharedStrings.xml><?xml version="1.0" encoding="utf-8"?>
<sst xmlns="http://schemas.openxmlformats.org/spreadsheetml/2006/main" count="582" uniqueCount="122">
  <si>
    <t>PeopleSoft</t>
  </si>
  <si>
    <t>Report ID:</t>
  </si>
  <si>
    <t>DCMOD9</t>
  </si>
  <si>
    <t>POSITION FUNDING DETAIL REPORT</t>
  </si>
  <si>
    <t>Page No.  1</t>
  </si>
  <si>
    <t>Funding Agency:</t>
  </si>
  <si>
    <t>AG</t>
  </si>
  <si>
    <t>Board of Ethics and Govt Accou</t>
  </si>
  <si>
    <t>Run Date</t>
  </si>
  <si>
    <t>As Of Date:</t>
  </si>
  <si>
    <t>Run Time</t>
  </si>
  <si>
    <t>Appropriation Year:</t>
  </si>
  <si>
    <t>Posn Stat</t>
  </si>
  <si>
    <t>Posn Nbr</t>
  </si>
  <si>
    <t>Title</t>
  </si>
  <si>
    <t>Name</t>
  </si>
  <si>
    <t>Emplid</t>
  </si>
  <si>
    <t>Empl Rcd</t>
  </si>
  <si>
    <t>Hire Date</t>
  </si>
  <si>
    <t>Vac Stat</t>
  </si>
  <si>
    <t>Grade</t>
  </si>
  <si>
    <t>Step</t>
  </si>
  <si>
    <t>Salary</t>
  </si>
  <si>
    <t>FTE x Dist %</t>
  </si>
  <si>
    <t>Adds to FTE Cnt</t>
  </si>
  <si>
    <t>Job</t>
  </si>
  <si>
    <t>Pay</t>
  </si>
  <si>
    <t>Barg</t>
  </si>
  <si>
    <t>Union</t>
  </si>
  <si>
    <t>Budgeted Position</t>
  </si>
  <si>
    <t>Appr Year</t>
  </si>
  <si>
    <t>Combo Cd</t>
  </si>
  <si>
    <t>Agency</t>
  </si>
  <si>
    <t>Index</t>
  </si>
  <si>
    <t>PCA</t>
  </si>
  <si>
    <t>Proj Nbr</t>
  </si>
  <si>
    <t>Proj Phase</t>
  </si>
  <si>
    <t>Grant Nbr</t>
  </si>
  <si>
    <t>Grant Phase</t>
  </si>
  <si>
    <t>Fund Code</t>
  </si>
  <si>
    <t>Prgm Code</t>
  </si>
  <si>
    <t>Activity</t>
  </si>
  <si>
    <t>Deptid</t>
  </si>
  <si>
    <t>Department Name</t>
  </si>
  <si>
    <t>Location Code</t>
  </si>
  <si>
    <t>Location Name</t>
  </si>
  <si>
    <t>Reports to Position</t>
  </si>
  <si>
    <t>Reports to Name</t>
  </si>
  <si>
    <t>Posn Effdt</t>
  </si>
  <si>
    <t>Position NTE Dt</t>
  </si>
  <si>
    <t>F/P Time</t>
  </si>
  <si>
    <t>Reg/Temp/Term</t>
  </si>
  <si>
    <t>WAE</t>
  </si>
  <si>
    <t>Sal Plan</t>
  </si>
  <si>
    <t>Head Count</t>
  </si>
  <si>
    <t>FTE</t>
  </si>
  <si>
    <t>Dist %</t>
  </si>
  <si>
    <t>Employee NTE Dt</t>
  </si>
  <si>
    <t>Wgi Due Date</t>
  </si>
  <si>
    <t>Gvt Lei Date</t>
  </si>
  <si>
    <t>Hourly Rate</t>
  </si>
  <si>
    <t>Sens</t>
  </si>
  <si>
    <t>Sens Descr</t>
  </si>
  <si>
    <t>Emergcy</t>
  </si>
  <si>
    <t>Esstial</t>
  </si>
  <si>
    <t>Drug</t>
  </si>
  <si>
    <t>Traffic</t>
  </si>
  <si>
    <t>Credit</t>
  </si>
  <si>
    <t>Resdncy</t>
  </si>
  <si>
    <t>Security</t>
  </si>
  <si>
    <t>Secrty Descr</t>
  </si>
  <si>
    <t>Budget</t>
  </si>
  <si>
    <t>A</t>
  </si>
  <si>
    <t>Director of Government Ethics</t>
  </si>
  <si>
    <t>Wolfingbarger,Brentton Wade</t>
  </si>
  <si>
    <t>F</t>
  </si>
  <si>
    <t>Y</t>
  </si>
  <si>
    <t>XS</t>
  </si>
  <si>
    <t>CH11</t>
  </si>
  <si>
    <t>XAA</t>
  </si>
  <si>
    <t>AG0</t>
  </si>
  <si>
    <t>AG10000000</t>
  </si>
  <si>
    <t>LOCDC00490</t>
  </si>
  <si>
    <t>Board of Ethics and Govt Acct</t>
  </si>
  <si>
    <t>VACANT</t>
  </si>
  <si>
    <t>Reg</t>
  </si>
  <si>
    <t>N</t>
  </si>
  <si>
    <t>None</t>
  </si>
  <si>
    <t>General Counsel</t>
  </si>
  <si>
    <t>Flowers,Brian K</t>
  </si>
  <si>
    <t>Non Sensitive</t>
  </si>
  <si>
    <t>Auditor</t>
  </si>
  <si>
    <t>Okai,Ishmael</t>
  </si>
  <si>
    <t>DS</t>
  </si>
  <si>
    <t>Attorney Advisor</t>
  </si>
  <si>
    <t>Foster,Janet</t>
  </si>
  <si>
    <t>LA</t>
  </si>
  <si>
    <t>Program Support Assistant</t>
  </si>
  <si>
    <t>Dow,Tyrell H</t>
  </si>
  <si>
    <t>Director of Open Government</t>
  </si>
  <si>
    <t>Hughes,Traci L</t>
  </si>
  <si>
    <t>Senior Attorney Advisor</t>
  </si>
  <si>
    <t>Grimaldi,John J</t>
  </si>
  <si>
    <t>LX</t>
  </si>
  <si>
    <t>IT Specialist (Data Mgmt)</t>
  </si>
  <si>
    <t>Kittab,Waddah</t>
  </si>
  <si>
    <t>IT0313</t>
  </si>
  <si>
    <t>Program Analyst</t>
  </si>
  <si>
    <t>V</t>
  </si>
  <si>
    <t>INVESTIGATOR</t>
  </si>
  <si>
    <t>Corrales,Ileana C.</t>
  </si>
  <si>
    <t>IN0113</t>
  </si>
  <si>
    <t>Barton,Johnnie</t>
  </si>
  <si>
    <t>Cooks,Ashley</t>
  </si>
  <si>
    <t>Administrative Officer</t>
  </si>
  <si>
    <t>Peterson,Sandra D.</t>
  </si>
  <si>
    <t>Stewart-Mitchell,Asia</t>
  </si>
  <si>
    <t>Investigator</t>
  </si>
  <si>
    <t>Cook Sr.,Ronald J</t>
  </si>
  <si>
    <t>Paralegal Specialist</t>
  </si>
  <si>
    <t>TOTAL POSITIONS PRINTED = 16</t>
  </si>
  <si>
    <t>District of Columbia Board of Ethics and Government Accountability (AG0)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</si>
</sst>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 wrapText="1"/>
    </xf>
    <xf numFmtId="43" fontId="0" fillId="0" borderId="0" xfId="0" applyNumberFormat="1" applyAlignment="1">
      <alignment horizontal="center"/>
    </xf>
    <xf numFmtId="0" fontId="35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B1" t="s">
        <v>0</v>
      </c>
    </row>
    <row r="2" spans="1:4" ht="15">
      <c r="A2" t="s">
        <v>1</v>
      </c>
      <c r="B2" t="s">
        <v>2</v>
      </c>
      <c r="C2" t="s">
        <v>3</v>
      </c>
      <c r="D2" t="s">
        <v>4</v>
      </c>
    </row>
    <row r="3" spans="1:5" ht="15">
      <c r="A3" t="s">
        <v>5</v>
      </c>
      <c r="B3" t="s">
        <v>6</v>
      </c>
      <c r="C3" t="s">
        <v>7</v>
      </c>
      <c r="D3" t="s">
        <v>8</v>
      </c>
      <c r="E3" s="1">
        <v>43132</v>
      </c>
    </row>
    <row r="4" spans="1:4" ht="15">
      <c r="A4" t="s">
        <v>9</v>
      </c>
      <c r="B4" s="2">
        <v>43132</v>
      </c>
      <c r="C4" t="s">
        <v>10</v>
      </c>
      <c r="D4" s="3">
        <v>0.4484722222222222</v>
      </c>
    </row>
    <row r="5" ht="15">
      <c r="A5" t="s">
        <v>11</v>
      </c>
    </row>
    <row r="6" spans="2:61" ht="15">
      <c r="B6" t="s">
        <v>12</v>
      </c>
      <c r="C6" t="s">
        <v>13</v>
      </c>
      <c r="D6" t="s">
        <v>14</v>
      </c>
      <c r="E6" t="s">
        <v>15</v>
      </c>
      <c r="F6" t="s">
        <v>16</v>
      </c>
      <c r="G6" t="s">
        <v>17</v>
      </c>
      <c r="H6" t="s">
        <v>18</v>
      </c>
      <c r="I6" t="s">
        <v>19</v>
      </c>
      <c r="J6" t="s">
        <v>20</v>
      </c>
      <c r="K6" t="s">
        <v>21</v>
      </c>
      <c r="L6" t="s">
        <v>22</v>
      </c>
      <c r="M6" t="s">
        <v>23</v>
      </c>
      <c r="N6" t="s">
        <v>24</v>
      </c>
      <c r="O6" t="s">
        <v>25</v>
      </c>
      <c r="P6" t="s">
        <v>26</v>
      </c>
      <c r="Q6" t="s">
        <v>27</v>
      </c>
      <c r="R6" t="s">
        <v>28</v>
      </c>
      <c r="S6" t="s">
        <v>29</v>
      </c>
      <c r="T6" t="s">
        <v>30</v>
      </c>
      <c r="U6" t="s">
        <v>31</v>
      </c>
      <c r="V6" t="s">
        <v>32</v>
      </c>
      <c r="W6" t="s">
        <v>33</v>
      </c>
      <c r="X6" t="s">
        <v>34</v>
      </c>
      <c r="Y6" t="s">
        <v>35</v>
      </c>
      <c r="Z6" t="s">
        <v>36</v>
      </c>
      <c r="AA6" t="s">
        <v>37</v>
      </c>
      <c r="AB6" t="s">
        <v>38</v>
      </c>
      <c r="AC6" t="s">
        <v>39</v>
      </c>
      <c r="AD6" t="s">
        <v>40</v>
      </c>
      <c r="AE6" t="s">
        <v>41</v>
      </c>
      <c r="AF6" t="s">
        <v>42</v>
      </c>
      <c r="AG6" t="s">
        <v>43</v>
      </c>
      <c r="AH6" t="s">
        <v>44</v>
      </c>
      <c r="AI6" t="s">
        <v>45</v>
      </c>
      <c r="AJ6" t="s">
        <v>46</v>
      </c>
      <c r="AK6" t="s">
        <v>47</v>
      </c>
      <c r="AL6" t="s">
        <v>48</v>
      </c>
      <c r="AM6" t="s">
        <v>49</v>
      </c>
      <c r="AN6" t="s">
        <v>50</v>
      </c>
      <c r="AO6" t="s">
        <v>51</v>
      </c>
      <c r="AP6" t="s">
        <v>52</v>
      </c>
      <c r="AQ6" t="s">
        <v>53</v>
      </c>
      <c r="AR6" t="s">
        <v>54</v>
      </c>
      <c r="AS6" t="s">
        <v>55</v>
      </c>
      <c r="AT6" t="s">
        <v>56</v>
      </c>
      <c r="AU6" t="s">
        <v>57</v>
      </c>
      <c r="AV6" t="s">
        <v>58</v>
      </c>
      <c r="AW6" t="s">
        <v>59</v>
      </c>
      <c r="AX6" t="s">
        <v>60</v>
      </c>
      <c r="AY6" t="s">
        <v>61</v>
      </c>
      <c r="AZ6" t="s">
        <v>62</v>
      </c>
      <c r="BA6" t="s">
        <v>63</v>
      </c>
      <c r="BB6" t="s">
        <v>64</v>
      </c>
      <c r="BC6" t="s">
        <v>65</v>
      </c>
      <c r="BD6" t="s">
        <v>66</v>
      </c>
      <c r="BE6" t="s">
        <v>67</v>
      </c>
      <c r="BF6" t="s">
        <v>68</v>
      </c>
      <c r="BG6" t="s">
        <v>69</v>
      </c>
      <c r="BH6" t="s">
        <v>70</v>
      </c>
      <c r="BI6" t="s">
        <v>71</v>
      </c>
    </row>
    <row r="7" spans="2:61" ht="15">
      <c r="B7" t="s">
        <v>72</v>
      </c>
      <c r="C7" t="str">
        <f>"00077471"</f>
        <v>00077471</v>
      </c>
      <c r="D7" t="s">
        <v>73</v>
      </c>
      <c r="E7" t="s">
        <v>74</v>
      </c>
      <c r="F7" t="str">
        <f>"00067193"</f>
        <v>00067193</v>
      </c>
      <c r="G7">
        <v>0</v>
      </c>
      <c r="H7" s="1">
        <v>43080</v>
      </c>
      <c r="I7" t="s">
        <v>75</v>
      </c>
      <c r="J7">
        <v>10</v>
      </c>
      <c r="K7">
        <v>0</v>
      </c>
      <c r="L7">
        <v>173891</v>
      </c>
      <c r="M7">
        <v>1</v>
      </c>
      <c r="N7" t="s">
        <v>76</v>
      </c>
      <c r="O7">
        <v>554555</v>
      </c>
      <c r="P7" t="s">
        <v>77</v>
      </c>
      <c r="Q7" t="s">
        <v>78</v>
      </c>
      <c r="R7" t="s">
        <v>79</v>
      </c>
      <c r="S7" t="s">
        <v>76</v>
      </c>
      <c r="T7" t="str">
        <f aca="true" t="shared" si="0" ref="T7:T22">"18"</f>
        <v>18</v>
      </c>
      <c r="U7">
        <v>108334</v>
      </c>
      <c r="V7" t="s">
        <v>80</v>
      </c>
      <c r="W7" t="str">
        <f>"2010L"</f>
        <v>2010L</v>
      </c>
      <c r="X7" t="str">
        <f>"20100"</f>
        <v>20100</v>
      </c>
      <c r="Y7" t="str">
        <f aca="true" t="shared" si="1" ref="Y7:AB22">" "</f>
        <v> </v>
      </c>
      <c r="Z7" t="str">
        <f t="shared" si="1"/>
        <v> </v>
      </c>
      <c r="AA7" t="str">
        <f t="shared" si="1"/>
        <v> </v>
      </c>
      <c r="AB7" t="str">
        <f t="shared" si="1"/>
        <v> </v>
      </c>
      <c r="AC7" t="str">
        <f>"0100"</f>
        <v>0100</v>
      </c>
      <c r="AD7">
        <v>2010</v>
      </c>
      <c r="AE7" t="str">
        <f>"2010"</f>
        <v>2010</v>
      </c>
      <c r="AF7" t="s">
        <v>81</v>
      </c>
      <c r="AG7" t="s">
        <v>7</v>
      </c>
      <c r="AH7" t="s">
        <v>82</v>
      </c>
      <c r="AI7" t="s">
        <v>83</v>
      </c>
      <c r="AJ7" t="str">
        <f>"00077472"</f>
        <v>00077472</v>
      </c>
      <c r="AK7" t="s">
        <v>84</v>
      </c>
      <c r="AL7" s="1">
        <v>43080</v>
      </c>
      <c r="AN7" t="s">
        <v>75</v>
      </c>
      <c r="AO7" t="s">
        <v>85</v>
      </c>
      <c r="AP7" t="s">
        <v>86</v>
      </c>
      <c r="AQ7" t="str">
        <f>"XS0001"</f>
        <v>XS0001</v>
      </c>
      <c r="AR7">
        <v>1</v>
      </c>
      <c r="AS7">
        <v>1</v>
      </c>
      <c r="AT7">
        <v>100</v>
      </c>
      <c r="AX7">
        <v>83.6014</v>
      </c>
      <c r="AY7">
        <v>5</v>
      </c>
      <c r="AZ7" t="s">
        <v>87</v>
      </c>
      <c r="BA7" t="s">
        <v>86</v>
      </c>
      <c r="BB7" t="s">
        <v>86</v>
      </c>
      <c r="BC7" t="s">
        <v>86</v>
      </c>
      <c r="BD7" t="s">
        <v>86</v>
      </c>
      <c r="BE7" t="s">
        <v>86</v>
      </c>
      <c r="BF7" t="s">
        <v>86</v>
      </c>
      <c r="BI7" s="1">
        <v>43010</v>
      </c>
    </row>
    <row r="8" spans="2:61" ht="15">
      <c r="B8" t="s">
        <v>72</v>
      </c>
      <c r="C8" t="str">
        <f>"00077482"</f>
        <v>00077482</v>
      </c>
      <c r="D8" t="s">
        <v>88</v>
      </c>
      <c r="E8" t="s">
        <v>89</v>
      </c>
      <c r="F8" t="str">
        <f>"00014096"</f>
        <v>00014096</v>
      </c>
      <c r="G8">
        <v>0</v>
      </c>
      <c r="H8" s="1">
        <v>42072</v>
      </c>
      <c r="I8" t="s">
        <v>75</v>
      </c>
      <c r="J8">
        <v>9</v>
      </c>
      <c r="K8">
        <v>0</v>
      </c>
      <c r="L8">
        <v>155952.3</v>
      </c>
      <c r="M8">
        <v>1</v>
      </c>
      <c r="N8" t="s">
        <v>76</v>
      </c>
      <c r="O8">
        <v>554583</v>
      </c>
      <c r="P8" t="s">
        <v>77</v>
      </c>
      <c r="Q8" t="s">
        <v>78</v>
      </c>
      <c r="R8" t="s">
        <v>79</v>
      </c>
      <c r="S8" t="s">
        <v>76</v>
      </c>
      <c r="T8" t="str">
        <f t="shared" si="0"/>
        <v>18</v>
      </c>
      <c r="U8">
        <v>108334</v>
      </c>
      <c r="V8" t="s">
        <v>80</v>
      </c>
      <c r="W8" t="str">
        <f>"2010L"</f>
        <v>2010L</v>
      </c>
      <c r="X8" t="str">
        <f>"20100"</f>
        <v>20100</v>
      </c>
      <c r="Y8" t="str">
        <f t="shared" si="1"/>
        <v> </v>
      </c>
      <c r="Z8" t="str">
        <f t="shared" si="1"/>
        <v> </v>
      </c>
      <c r="AA8" t="str">
        <f t="shared" si="1"/>
        <v> </v>
      </c>
      <c r="AB8" t="str">
        <f t="shared" si="1"/>
        <v> </v>
      </c>
      <c r="AC8" t="str">
        <f>"0100"</f>
        <v>0100</v>
      </c>
      <c r="AD8">
        <v>2010</v>
      </c>
      <c r="AE8" t="str">
        <f>"2010"</f>
        <v>2010</v>
      </c>
      <c r="AF8" t="s">
        <v>81</v>
      </c>
      <c r="AG8" t="s">
        <v>7</v>
      </c>
      <c r="AH8" t="s">
        <v>82</v>
      </c>
      <c r="AI8" t="s">
        <v>83</v>
      </c>
      <c r="AJ8" t="str">
        <f>"00077471"</f>
        <v>00077471</v>
      </c>
      <c r="AK8" t="s">
        <v>74</v>
      </c>
      <c r="AL8" s="1">
        <v>42644</v>
      </c>
      <c r="AN8" t="s">
        <v>75</v>
      </c>
      <c r="AO8" t="s">
        <v>85</v>
      </c>
      <c r="AP8" t="s">
        <v>86</v>
      </c>
      <c r="AQ8" t="str">
        <f>"XS0001"</f>
        <v>XS0001</v>
      </c>
      <c r="AR8">
        <v>1</v>
      </c>
      <c r="AS8">
        <v>1</v>
      </c>
      <c r="AT8">
        <v>100</v>
      </c>
      <c r="AW8" s="1">
        <v>39084</v>
      </c>
      <c r="AX8">
        <v>74.9771</v>
      </c>
      <c r="AY8">
        <v>1</v>
      </c>
      <c r="AZ8" t="s">
        <v>90</v>
      </c>
      <c r="BA8" t="s">
        <v>86</v>
      </c>
      <c r="BB8" t="s">
        <v>86</v>
      </c>
      <c r="BC8" t="s">
        <v>86</v>
      </c>
      <c r="BD8" t="s">
        <v>86</v>
      </c>
      <c r="BE8" t="s">
        <v>86</v>
      </c>
      <c r="BF8" t="s">
        <v>86</v>
      </c>
      <c r="BI8" s="1">
        <v>43009</v>
      </c>
    </row>
    <row r="9" spans="2:61" ht="15">
      <c r="B9" t="s">
        <v>72</v>
      </c>
      <c r="C9" t="str">
        <f>"00077612"</f>
        <v>00077612</v>
      </c>
      <c r="D9" t="s">
        <v>91</v>
      </c>
      <c r="E9" t="s">
        <v>92</v>
      </c>
      <c r="F9" t="str">
        <f>"00097786"</f>
        <v>00097786</v>
      </c>
      <c r="G9">
        <v>0</v>
      </c>
      <c r="H9" s="1">
        <v>42898</v>
      </c>
      <c r="I9" t="s">
        <v>75</v>
      </c>
      <c r="J9">
        <v>11</v>
      </c>
      <c r="K9">
        <v>10</v>
      </c>
      <c r="L9">
        <v>73295</v>
      </c>
      <c r="M9">
        <v>1</v>
      </c>
      <c r="N9" t="s">
        <v>76</v>
      </c>
      <c r="O9">
        <v>553847</v>
      </c>
      <c r="P9" t="s">
        <v>93</v>
      </c>
      <c r="Q9" t="s">
        <v>78</v>
      </c>
      <c r="R9" t="s">
        <v>79</v>
      </c>
      <c r="S9" t="s">
        <v>76</v>
      </c>
      <c r="T9" t="str">
        <f t="shared" si="0"/>
        <v>18</v>
      </c>
      <c r="U9">
        <v>109956</v>
      </c>
      <c r="V9" t="s">
        <v>80</v>
      </c>
      <c r="W9" t="str">
        <f>"201LF"</f>
        <v>201LF</v>
      </c>
      <c r="X9" t="str">
        <f>"20100"</f>
        <v>20100</v>
      </c>
      <c r="Y9" t="str">
        <f t="shared" si="1"/>
        <v> </v>
      </c>
      <c r="Z9" t="str">
        <f t="shared" si="1"/>
        <v> </v>
      </c>
      <c r="AA9" t="str">
        <f t="shared" si="1"/>
        <v> </v>
      </c>
      <c r="AB9" t="str">
        <f t="shared" si="1"/>
        <v> </v>
      </c>
      <c r="AC9" t="str">
        <f>"0602"</f>
        <v>0602</v>
      </c>
      <c r="AD9">
        <v>2010</v>
      </c>
      <c r="AE9" t="str">
        <f>"2010"</f>
        <v>2010</v>
      </c>
      <c r="AF9" t="s">
        <v>81</v>
      </c>
      <c r="AG9" t="s">
        <v>7</v>
      </c>
      <c r="AH9" t="s">
        <v>82</v>
      </c>
      <c r="AI9" t="s">
        <v>83</v>
      </c>
      <c r="AJ9" t="str">
        <f>"00077482"</f>
        <v>00077482</v>
      </c>
      <c r="AK9" t="s">
        <v>89</v>
      </c>
      <c r="AL9" s="1">
        <v>42901</v>
      </c>
      <c r="AN9" t="s">
        <v>75</v>
      </c>
      <c r="AO9" t="s">
        <v>85</v>
      </c>
      <c r="AP9" t="s">
        <v>86</v>
      </c>
      <c r="AQ9" t="str">
        <f>"DS0087"</f>
        <v>DS0087</v>
      </c>
      <c r="AR9">
        <v>1</v>
      </c>
      <c r="AS9">
        <v>1</v>
      </c>
      <c r="AT9">
        <v>100</v>
      </c>
      <c r="AW9" s="1">
        <v>42898</v>
      </c>
      <c r="AX9">
        <v>35.238</v>
      </c>
      <c r="AY9">
        <v>1</v>
      </c>
      <c r="AZ9" t="s">
        <v>90</v>
      </c>
      <c r="BA9" t="s">
        <v>86</v>
      </c>
      <c r="BB9" t="s">
        <v>86</v>
      </c>
      <c r="BC9" t="s">
        <v>86</v>
      </c>
      <c r="BD9" t="s">
        <v>86</v>
      </c>
      <c r="BE9" t="s">
        <v>86</v>
      </c>
      <c r="BF9" t="s">
        <v>86</v>
      </c>
      <c r="BI9" s="1">
        <v>43055</v>
      </c>
    </row>
    <row r="10" spans="2:61" ht="15">
      <c r="B10" t="s">
        <v>72</v>
      </c>
      <c r="C10" t="str">
        <f>"00077645"</f>
        <v>00077645</v>
      </c>
      <c r="D10" t="s">
        <v>94</v>
      </c>
      <c r="E10" t="s">
        <v>95</v>
      </c>
      <c r="F10" t="str">
        <f>"00093088"</f>
        <v>00093088</v>
      </c>
      <c r="G10">
        <v>0</v>
      </c>
      <c r="H10" s="1">
        <v>42619</v>
      </c>
      <c r="I10" t="s">
        <v>75</v>
      </c>
      <c r="J10">
        <v>12</v>
      </c>
      <c r="K10">
        <v>10</v>
      </c>
      <c r="L10">
        <v>103728</v>
      </c>
      <c r="M10">
        <v>1</v>
      </c>
      <c r="N10" t="s">
        <v>76</v>
      </c>
      <c r="O10">
        <v>553088</v>
      </c>
      <c r="P10" t="s">
        <v>96</v>
      </c>
      <c r="Q10" t="s">
        <v>78</v>
      </c>
      <c r="R10" t="s">
        <v>79</v>
      </c>
      <c r="S10" t="s">
        <v>76</v>
      </c>
      <c r="T10" t="str">
        <f t="shared" si="0"/>
        <v>18</v>
      </c>
      <c r="U10">
        <v>108334</v>
      </c>
      <c r="V10" t="s">
        <v>80</v>
      </c>
      <c r="W10" t="str">
        <f>"2010L"</f>
        <v>2010L</v>
      </c>
      <c r="X10" t="str">
        <f>"20100"</f>
        <v>20100</v>
      </c>
      <c r="Y10" t="str">
        <f t="shared" si="1"/>
        <v> </v>
      </c>
      <c r="Z10" t="str">
        <f t="shared" si="1"/>
        <v> </v>
      </c>
      <c r="AA10" t="str">
        <f t="shared" si="1"/>
        <v> </v>
      </c>
      <c r="AB10" t="str">
        <f t="shared" si="1"/>
        <v> </v>
      </c>
      <c r="AC10" t="str">
        <f aca="true" t="shared" si="2" ref="AC10:AC22">"0100"</f>
        <v>0100</v>
      </c>
      <c r="AD10">
        <v>2010</v>
      </c>
      <c r="AE10" t="str">
        <f>"2010"</f>
        <v>2010</v>
      </c>
      <c r="AF10" t="s">
        <v>81</v>
      </c>
      <c r="AG10" t="s">
        <v>7</v>
      </c>
      <c r="AH10" t="s">
        <v>82</v>
      </c>
      <c r="AI10" t="s">
        <v>83</v>
      </c>
      <c r="AJ10" t="str">
        <f>"00077482"</f>
        <v>00077482</v>
      </c>
      <c r="AK10" t="s">
        <v>89</v>
      </c>
      <c r="AL10" s="1">
        <v>42644</v>
      </c>
      <c r="AN10" t="s">
        <v>75</v>
      </c>
      <c r="AO10" t="s">
        <v>85</v>
      </c>
      <c r="AP10" t="s">
        <v>86</v>
      </c>
      <c r="AQ10" t="str">
        <f>"LA0001"</f>
        <v>LA0001</v>
      </c>
      <c r="AR10">
        <v>1</v>
      </c>
      <c r="AS10">
        <v>1</v>
      </c>
      <c r="AT10">
        <v>100</v>
      </c>
      <c r="AW10" s="1">
        <v>42619</v>
      </c>
      <c r="AX10">
        <v>49.8692</v>
      </c>
      <c r="AY10">
        <v>1</v>
      </c>
      <c r="AZ10" t="s">
        <v>90</v>
      </c>
      <c r="BA10" t="s">
        <v>86</v>
      </c>
      <c r="BB10" t="s">
        <v>86</v>
      </c>
      <c r="BC10" t="s">
        <v>86</v>
      </c>
      <c r="BD10" t="s">
        <v>86</v>
      </c>
      <c r="BE10" t="s">
        <v>86</v>
      </c>
      <c r="BF10" t="s">
        <v>86</v>
      </c>
      <c r="BI10" s="1">
        <v>43009</v>
      </c>
    </row>
    <row r="11" spans="2:61" ht="15">
      <c r="B11" t="s">
        <v>72</v>
      </c>
      <c r="C11" t="str">
        <f>"00077729"</f>
        <v>00077729</v>
      </c>
      <c r="D11" t="s">
        <v>97</v>
      </c>
      <c r="E11" t="s">
        <v>98</v>
      </c>
      <c r="F11" t="str">
        <f>"00071453"</f>
        <v>00071453</v>
      </c>
      <c r="G11">
        <v>0</v>
      </c>
      <c r="H11" s="1">
        <v>42297</v>
      </c>
      <c r="I11" t="s">
        <v>75</v>
      </c>
      <c r="J11">
        <v>7</v>
      </c>
      <c r="K11">
        <v>8</v>
      </c>
      <c r="L11">
        <v>48562</v>
      </c>
      <c r="M11">
        <v>1</v>
      </c>
      <c r="N11" t="s">
        <v>86</v>
      </c>
      <c r="O11">
        <v>552224</v>
      </c>
      <c r="P11" t="s">
        <v>93</v>
      </c>
      <c r="Q11" t="s">
        <v>78</v>
      </c>
      <c r="R11" t="s">
        <v>79</v>
      </c>
      <c r="S11" t="s">
        <v>76</v>
      </c>
      <c r="T11" t="str">
        <f t="shared" si="0"/>
        <v>18</v>
      </c>
      <c r="U11">
        <v>108334</v>
      </c>
      <c r="V11" t="s">
        <v>80</v>
      </c>
      <c r="W11" t="str">
        <f>"2010L"</f>
        <v>2010L</v>
      </c>
      <c r="X11" t="str">
        <f>"20100"</f>
        <v>20100</v>
      </c>
      <c r="Y11" t="str">
        <f t="shared" si="1"/>
        <v> </v>
      </c>
      <c r="Z11" t="str">
        <f t="shared" si="1"/>
        <v> </v>
      </c>
      <c r="AA11" t="str">
        <f t="shared" si="1"/>
        <v> </v>
      </c>
      <c r="AB11" t="str">
        <f t="shared" si="1"/>
        <v> </v>
      </c>
      <c r="AC11" t="str">
        <f t="shared" si="2"/>
        <v>0100</v>
      </c>
      <c r="AD11">
        <v>2010</v>
      </c>
      <c r="AE11" t="str">
        <f>"2010"</f>
        <v>2010</v>
      </c>
      <c r="AF11" t="s">
        <v>81</v>
      </c>
      <c r="AG11" t="s">
        <v>7</v>
      </c>
      <c r="AH11" t="s">
        <v>82</v>
      </c>
      <c r="AI11" t="s">
        <v>83</v>
      </c>
      <c r="AJ11" t="str">
        <f>"00077482"</f>
        <v>00077482</v>
      </c>
      <c r="AK11" t="s">
        <v>89</v>
      </c>
      <c r="AL11" s="1">
        <v>42939</v>
      </c>
      <c r="AN11" t="s">
        <v>75</v>
      </c>
      <c r="AO11" t="s">
        <v>85</v>
      </c>
      <c r="AP11" t="s">
        <v>86</v>
      </c>
      <c r="AQ11" t="str">
        <f>"DS0087"</f>
        <v>DS0087</v>
      </c>
      <c r="AR11">
        <v>1</v>
      </c>
      <c r="AS11">
        <v>1</v>
      </c>
      <c r="AT11">
        <v>100</v>
      </c>
      <c r="AV11" s="1">
        <v>43443</v>
      </c>
      <c r="AW11" s="1">
        <v>42715</v>
      </c>
      <c r="AX11">
        <v>23.3471</v>
      </c>
      <c r="AY11">
        <v>1</v>
      </c>
      <c r="AZ11" t="s">
        <v>90</v>
      </c>
      <c r="BA11" t="s">
        <v>86</v>
      </c>
      <c r="BB11" t="s">
        <v>86</v>
      </c>
      <c r="BC11" t="s">
        <v>86</v>
      </c>
      <c r="BD11" t="s">
        <v>86</v>
      </c>
      <c r="BE11" t="s">
        <v>86</v>
      </c>
      <c r="BF11" t="s">
        <v>86</v>
      </c>
      <c r="BI11" s="1">
        <v>43009</v>
      </c>
    </row>
    <row r="12" spans="2:61" ht="15">
      <c r="B12" t="s">
        <v>72</v>
      </c>
      <c r="C12" t="str">
        <f>"00077797"</f>
        <v>00077797</v>
      </c>
      <c r="D12" t="s">
        <v>99</v>
      </c>
      <c r="E12" t="s">
        <v>100</v>
      </c>
      <c r="F12" t="str">
        <f>"00013689"</f>
        <v>00013689</v>
      </c>
      <c r="G12">
        <v>0</v>
      </c>
      <c r="H12" s="1">
        <v>41386</v>
      </c>
      <c r="I12" t="s">
        <v>75</v>
      </c>
      <c r="J12">
        <v>10</v>
      </c>
      <c r="K12">
        <v>0</v>
      </c>
      <c r="L12">
        <v>163086.21</v>
      </c>
      <c r="M12">
        <v>1</v>
      </c>
      <c r="N12" t="s">
        <v>76</v>
      </c>
      <c r="O12">
        <v>554895</v>
      </c>
      <c r="P12" t="s">
        <v>77</v>
      </c>
      <c r="Q12" t="s">
        <v>78</v>
      </c>
      <c r="R12" t="s">
        <v>79</v>
      </c>
      <c r="S12" t="s">
        <v>76</v>
      </c>
      <c r="T12" t="str">
        <f t="shared" si="0"/>
        <v>18</v>
      </c>
      <c r="U12">
        <v>108336</v>
      </c>
      <c r="V12" t="s">
        <v>80</v>
      </c>
      <c r="W12" t="str">
        <f>"20001"</f>
        <v>20001</v>
      </c>
      <c r="X12" t="str">
        <f>"20001"</f>
        <v>20001</v>
      </c>
      <c r="Y12" t="str">
        <f t="shared" si="1"/>
        <v> </v>
      </c>
      <c r="Z12" t="str">
        <f t="shared" si="1"/>
        <v> </v>
      </c>
      <c r="AA12" t="str">
        <f t="shared" si="1"/>
        <v> </v>
      </c>
      <c r="AB12" t="str">
        <f t="shared" si="1"/>
        <v> </v>
      </c>
      <c r="AC12" t="str">
        <f t="shared" si="2"/>
        <v>0100</v>
      </c>
      <c r="AD12">
        <v>1100</v>
      </c>
      <c r="AE12" t="str">
        <f>"1100"</f>
        <v>1100</v>
      </c>
      <c r="AF12" t="s">
        <v>81</v>
      </c>
      <c r="AG12" t="s">
        <v>7</v>
      </c>
      <c r="AH12" t="s">
        <v>82</v>
      </c>
      <c r="AI12" t="s">
        <v>83</v>
      </c>
      <c r="AJ12" t="str">
        <f>"00077482"</f>
        <v>00077482</v>
      </c>
      <c r="AK12" t="s">
        <v>89</v>
      </c>
      <c r="AL12" s="1">
        <v>42939</v>
      </c>
      <c r="AN12" t="s">
        <v>75</v>
      </c>
      <c r="AO12" t="s">
        <v>85</v>
      </c>
      <c r="AP12" t="s">
        <v>86</v>
      </c>
      <c r="AQ12" t="str">
        <f>"XS0001"</f>
        <v>XS0001</v>
      </c>
      <c r="AR12">
        <v>1</v>
      </c>
      <c r="AS12">
        <v>1</v>
      </c>
      <c r="AT12">
        <v>100</v>
      </c>
      <c r="AW12" s="1">
        <v>39453</v>
      </c>
      <c r="AX12">
        <v>78.4068</v>
      </c>
      <c r="AY12">
        <v>1</v>
      </c>
      <c r="AZ12" t="s">
        <v>90</v>
      </c>
      <c r="BA12" t="s">
        <v>86</v>
      </c>
      <c r="BB12" t="s">
        <v>86</v>
      </c>
      <c r="BC12" t="s">
        <v>86</v>
      </c>
      <c r="BD12" t="s">
        <v>86</v>
      </c>
      <c r="BE12" t="s">
        <v>86</v>
      </c>
      <c r="BF12" t="s">
        <v>86</v>
      </c>
      <c r="BI12" s="1">
        <v>43009</v>
      </c>
    </row>
    <row r="13" spans="2:61" ht="15">
      <c r="B13" t="s">
        <v>72</v>
      </c>
      <c r="C13" t="str">
        <f>"00078130"</f>
        <v>00078130</v>
      </c>
      <c r="D13" t="s">
        <v>101</v>
      </c>
      <c r="E13" t="s">
        <v>102</v>
      </c>
      <c r="F13" t="str">
        <f>"00002565"</f>
        <v>00002565</v>
      </c>
      <c r="G13">
        <v>0</v>
      </c>
      <c r="H13" s="1">
        <v>36220</v>
      </c>
      <c r="I13" t="s">
        <v>75</v>
      </c>
      <c r="J13">
        <v>2</v>
      </c>
      <c r="K13">
        <v>0</v>
      </c>
      <c r="L13">
        <v>170705.81</v>
      </c>
      <c r="M13">
        <v>1</v>
      </c>
      <c r="N13" t="s">
        <v>76</v>
      </c>
      <c r="O13">
        <v>554889</v>
      </c>
      <c r="P13" t="s">
        <v>103</v>
      </c>
      <c r="Q13" t="s">
        <v>78</v>
      </c>
      <c r="R13" t="s">
        <v>79</v>
      </c>
      <c r="S13" t="s">
        <v>76</v>
      </c>
      <c r="T13" t="str">
        <f t="shared" si="0"/>
        <v>18</v>
      </c>
      <c r="U13">
        <v>108334</v>
      </c>
      <c r="V13" t="s">
        <v>80</v>
      </c>
      <c r="W13" t="str">
        <f>"2010L"</f>
        <v>2010L</v>
      </c>
      <c r="X13" t="str">
        <f>"20100"</f>
        <v>20100</v>
      </c>
      <c r="Y13" t="str">
        <f t="shared" si="1"/>
        <v> </v>
      </c>
      <c r="Z13" t="str">
        <f t="shared" si="1"/>
        <v> </v>
      </c>
      <c r="AA13" t="str">
        <f t="shared" si="1"/>
        <v> </v>
      </c>
      <c r="AB13" t="str">
        <f t="shared" si="1"/>
        <v> </v>
      </c>
      <c r="AC13" t="str">
        <f t="shared" si="2"/>
        <v>0100</v>
      </c>
      <c r="AD13">
        <v>2010</v>
      </c>
      <c r="AE13" t="str">
        <f>"2010"</f>
        <v>2010</v>
      </c>
      <c r="AF13" t="s">
        <v>81</v>
      </c>
      <c r="AG13" t="s">
        <v>7</v>
      </c>
      <c r="AH13" t="s">
        <v>82</v>
      </c>
      <c r="AI13" t="s">
        <v>83</v>
      </c>
      <c r="AJ13" t="str">
        <f>"00077482"</f>
        <v>00077482</v>
      </c>
      <c r="AK13" t="s">
        <v>89</v>
      </c>
      <c r="AL13" s="1">
        <v>42939</v>
      </c>
      <c r="AN13" t="s">
        <v>75</v>
      </c>
      <c r="AO13" t="s">
        <v>85</v>
      </c>
      <c r="AP13" t="s">
        <v>86</v>
      </c>
      <c r="AQ13" t="str">
        <f>"LX0001"</f>
        <v>LX0001</v>
      </c>
      <c r="AR13">
        <v>1</v>
      </c>
      <c r="AS13">
        <v>1</v>
      </c>
      <c r="AT13">
        <v>100</v>
      </c>
      <c r="AV13" s="1">
        <v>41903</v>
      </c>
      <c r="AW13" s="1">
        <v>41189</v>
      </c>
      <c r="AX13">
        <v>82.0701</v>
      </c>
      <c r="AY13">
        <v>1</v>
      </c>
      <c r="AZ13" t="s">
        <v>90</v>
      </c>
      <c r="BA13" t="s">
        <v>86</v>
      </c>
      <c r="BB13" t="s">
        <v>86</v>
      </c>
      <c r="BC13" t="s">
        <v>86</v>
      </c>
      <c r="BD13" t="s">
        <v>86</v>
      </c>
      <c r="BE13" t="s">
        <v>86</v>
      </c>
      <c r="BF13" t="s">
        <v>86</v>
      </c>
      <c r="BI13" s="1">
        <v>43009</v>
      </c>
    </row>
    <row r="14" spans="2:61" ht="15">
      <c r="B14" t="s">
        <v>72</v>
      </c>
      <c r="C14" t="str">
        <f>"00083174"</f>
        <v>00083174</v>
      </c>
      <c r="D14" t="s">
        <v>104</v>
      </c>
      <c r="E14" t="s">
        <v>105</v>
      </c>
      <c r="F14" t="str">
        <f>"00086381"</f>
        <v>00086381</v>
      </c>
      <c r="G14">
        <v>0</v>
      </c>
      <c r="H14" s="1">
        <v>42170</v>
      </c>
      <c r="I14" t="s">
        <v>75</v>
      </c>
      <c r="J14">
        <v>12</v>
      </c>
      <c r="K14">
        <v>6</v>
      </c>
      <c r="L14">
        <v>81260</v>
      </c>
      <c r="M14">
        <v>1</v>
      </c>
      <c r="N14" t="s">
        <v>76</v>
      </c>
      <c r="O14" t="s">
        <v>106</v>
      </c>
      <c r="P14" t="s">
        <v>93</v>
      </c>
      <c r="Q14" t="s">
        <v>78</v>
      </c>
      <c r="R14" t="s">
        <v>79</v>
      </c>
      <c r="S14" t="s">
        <v>76</v>
      </c>
      <c r="T14" t="str">
        <f t="shared" si="0"/>
        <v>18</v>
      </c>
      <c r="U14">
        <v>108336</v>
      </c>
      <c r="V14" t="s">
        <v>80</v>
      </c>
      <c r="W14" t="str">
        <f>"20001"</f>
        <v>20001</v>
      </c>
      <c r="X14" t="str">
        <f>"20001"</f>
        <v>20001</v>
      </c>
      <c r="Y14" t="str">
        <f t="shared" si="1"/>
        <v> </v>
      </c>
      <c r="Z14" t="str">
        <f t="shared" si="1"/>
        <v> </v>
      </c>
      <c r="AA14" t="str">
        <f t="shared" si="1"/>
        <v> </v>
      </c>
      <c r="AB14" t="str">
        <f t="shared" si="1"/>
        <v> </v>
      </c>
      <c r="AC14" t="str">
        <f t="shared" si="2"/>
        <v>0100</v>
      </c>
      <c r="AD14">
        <v>1100</v>
      </c>
      <c r="AE14" t="str">
        <f>"1100"</f>
        <v>1100</v>
      </c>
      <c r="AF14" t="s">
        <v>81</v>
      </c>
      <c r="AG14" t="s">
        <v>7</v>
      </c>
      <c r="AH14" t="s">
        <v>82</v>
      </c>
      <c r="AI14" t="s">
        <v>83</v>
      </c>
      <c r="AJ14" t="str">
        <f>"00077797"</f>
        <v>00077797</v>
      </c>
      <c r="AK14" t="s">
        <v>100</v>
      </c>
      <c r="AL14" s="1">
        <v>42644</v>
      </c>
      <c r="AN14" t="s">
        <v>75</v>
      </c>
      <c r="AO14" t="s">
        <v>85</v>
      </c>
      <c r="AP14" t="s">
        <v>86</v>
      </c>
      <c r="AQ14" t="str">
        <f>"DS0087"</f>
        <v>DS0087</v>
      </c>
      <c r="AR14">
        <v>1</v>
      </c>
      <c r="AS14">
        <v>1</v>
      </c>
      <c r="AT14">
        <v>100</v>
      </c>
      <c r="AV14" s="1">
        <v>43625</v>
      </c>
      <c r="AW14" s="1">
        <v>42897</v>
      </c>
      <c r="AX14">
        <v>39.0673</v>
      </c>
      <c r="AY14">
        <v>1</v>
      </c>
      <c r="AZ14" t="s">
        <v>90</v>
      </c>
      <c r="BA14" t="s">
        <v>86</v>
      </c>
      <c r="BB14" t="s">
        <v>86</v>
      </c>
      <c r="BC14" t="s">
        <v>86</v>
      </c>
      <c r="BD14" t="s">
        <v>86</v>
      </c>
      <c r="BE14" t="s">
        <v>86</v>
      </c>
      <c r="BF14" t="s">
        <v>86</v>
      </c>
      <c r="BI14" s="1">
        <v>43009</v>
      </c>
    </row>
    <row r="15" spans="2:61" ht="15">
      <c r="B15" t="s">
        <v>72</v>
      </c>
      <c r="C15" t="str">
        <f>"00085318"</f>
        <v>00085318</v>
      </c>
      <c r="D15" t="s">
        <v>107</v>
      </c>
      <c r="I15" t="s">
        <v>108</v>
      </c>
      <c r="J15">
        <v>11</v>
      </c>
      <c r="K15">
        <v>0</v>
      </c>
      <c r="L15">
        <v>56852</v>
      </c>
      <c r="M15">
        <v>1</v>
      </c>
      <c r="N15" t="s">
        <v>76</v>
      </c>
      <c r="O15">
        <v>552029</v>
      </c>
      <c r="P15" t="s">
        <v>93</v>
      </c>
      <c r="Q15" t="s">
        <v>78</v>
      </c>
      <c r="R15" t="s">
        <v>79</v>
      </c>
      <c r="S15" t="s">
        <v>76</v>
      </c>
      <c r="T15" t="str">
        <f t="shared" si="0"/>
        <v>18</v>
      </c>
      <c r="U15">
        <v>108334</v>
      </c>
      <c r="V15" t="s">
        <v>80</v>
      </c>
      <c r="W15" t="str">
        <f>"2010L"</f>
        <v>2010L</v>
      </c>
      <c r="X15" t="str">
        <f>"20100"</f>
        <v>20100</v>
      </c>
      <c r="Y15" t="str">
        <f t="shared" si="1"/>
        <v> </v>
      </c>
      <c r="Z15" t="str">
        <f t="shared" si="1"/>
        <v> </v>
      </c>
      <c r="AA15" t="str">
        <f t="shared" si="1"/>
        <v> </v>
      </c>
      <c r="AB15" t="str">
        <f t="shared" si="1"/>
        <v> </v>
      </c>
      <c r="AC15" t="str">
        <f t="shared" si="2"/>
        <v>0100</v>
      </c>
      <c r="AD15">
        <v>2010</v>
      </c>
      <c r="AE15" t="str">
        <f>"2010"</f>
        <v>2010</v>
      </c>
      <c r="AF15" t="s">
        <v>81</v>
      </c>
      <c r="AG15" t="s">
        <v>7</v>
      </c>
      <c r="AH15" t="s">
        <v>82</v>
      </c>
      <c r="AI15" t="s">
        <v>83</v>
      </c>
      <c r="AJ15" t="str">
        <f>"00077482"</f>
        <v>00077482</v>
      </c>
      <c r="AK15" t="s">
        <v>89</v>
      </c>
      <c r="AL15" s="1">
        <v>42743</v>
      </c>
      <c r="AN15" t="s">
        <v>75</v>
      </c>
      <c r="AO15" t="s">
        <v>85</v>
      </c>
      <c r="AP15" t="s">
        <v>86</v>
      </c>
      <c r="AQ15" t="str">
        <f>"DS0087"</f>
        <v>DS0087</v>
      </c>
      <c r="AR15">
        <v>1</v>
      </c>
      <c r="AS15">
        <v>1</v>
      </c>
      <c r="AT15">
        <v>100</v>
      </c>
      <c r="AX15">
        <v>27.33</v>
      </c>
      <c r="AY15">
        <v>1</v>
      </c>
      <c r="AZ15" t="s">
        <v>90</v>
      </c>
      <c r="BA15" t="s">
        <v>86</v>
      </c>
      <c r="BB15" t="s">
        <v>86</v>
      </c>
      <c r="BC15" t="s">
        <v>86</v>
      </c>
      <c r="BD15" t="s">
        <v>86</v>
      </c>
      <c r="BE15" t="s">
        <v>86</v>
      </c>
      <c r="BF15" t="s">
        <v>86</v>
      </c>
      <c r="BI15" s="1">
        <v>43009</v>
      </c>
    </row>
    <row r="16" spans="2:61" ht="15">
      <c r="B16" t="s">
        <v>72</v>
      </c>
      <c r="C16" t="str">
        <f>"00085319"</f>
        <v>00085319</v>
      </c>
      <c r="D16" t="s">
        <v>109</v>
      </c>
      <c r="E16" t="s">
        <v>110</v>
      </c>
      <c r="F16" t="str">
        <f>"00037872"</f>
        <v>00037872</v>
      </c>
      <c r="G16">
        <v>0</v>
      </c>
      <c r="H16" s="1">
        <v>39482</v>
      </c>
      <c r="I16" t="s">
        <v>75</v>
      </c>
      <c r="J16">
        <v>13</v>
      </c>
      <c r="K16">
        <v>5</v>
      </c>
      <c r="L16">
        <v>91438</v>
      </c>
      <c r="M16">
        <v>1</v>
      </c>
      <c r="N16" t="s">
        <v>76</v>
      </c>
      <c r="O16" t="s">
        <v>111</v>
      </c>
      <c r="P16" t="s">
        <v>93</v>
      </c>
      <c r="Q16" t="s">
        <v>78</v>
      </c>
      <c r="R16" t="s">
        <v>79</v>
      </c>
      <c r="S16" t="s">
        <v>76</v>
      </c>
      <c r="T16" t="str">
        <f t="shared" si="0"/>
        <v>18</v>
      </c>
      <c r="U16">
        <v>108334</v>
      </c>
      <c r="V16" t="s">
        <v>80</v>
      </c>
      <c r="W16" t="str">
        <f>"2010L"</f>
        <v>2010L</v>
      </c>
      <c r="X16" t="str">
        <f>"20100"</f>
        <v>20100</v>
      </c>
      <c r="Y16" t="str">
        <f t="shared" si="1"/>
        <v> </v>
      </c>
      <c r="Z16" t="str">
        <f t="shared" si="1"/>
        <v> </v>
      </c>
      <c r="AA16" t="str">
        <f t="shared" si="1"/>
        <v> </v>
      </c>
      <c r="AB16" t="str">
        <f t="shared" si="1"/>
        <v> </v>
      </c>
      <c r="AC16" t="str">
        <f t="shared" si="2"/>
        <v>0100</v>
      </c>
      <c r="AD16">
        <v>2010</v>
      </c>
      <c r="AE16" t="str">
        <f>"2010"</f>
        <v>2010</v>
      </c>
      <c r="AF16" t="s">
        <v>81</v>
      </c>
      <c r="AG16" t="s">
        <v>7</v>
      </c>
      <c r="AH16" t="s">
        <v>82</v>
      </c>
      <c r="AI16" t="s">
        <v>83</v>
      </c>
      <c r="AJ16" t="str">
        <f>"00077482"</f>
        <v>00077482</v>
      </c>
      <c r="AK16" t="s">
        <v>89</v>
      </c>
      <c r="AL16" s="1">
        <v>42644</v>
      </c>
      <c r="AN16" t="s">
        <v>75</v>
      </c>
      <c r="AO16" t="s">
        <v>85</v>
      </c>
      <c r="AP16" t="s">
        <v>86</v>
      </c>
      <c r="AQ16" t="str">
        <f>"DS0087"</f>
        <v>DS0087</v>
      </c>
      <c r="AR16">
        <v>1</v>
      </c>
      <c r="AS16">
        <v>1</v>
      </c>
      <c r="AT16">
        <v>100</v>
      </c>
      <c r="AV16" s="1">
        <v>43149</v>
      </c>
      <c r="AW16" s="1">
        <v>42435</v>
      </c>
      <c r="AX16">
        <v>43.9606</v>
      </c>
      <c r="AY16">
        <v>1</v>
      </c>
      <c r="AZ16" t="s">
        <v>90</v>
      </c>
      <c r="BA16" t="s">
        <v>86</v>
      </c>
      <c r="BB16" t="s">
        <v>86</v>
      </c>
      <c r="BC16" t="s">
        <v>86</v>
      </c>
      <c r="BD16" t="s">
        <v>86</v>
      </c>
      <c r="BE16" t="s">
        <v>86</v>
      </c>
      <c r="BF16" t="s">
        <v>86</v>
      </c>
      <c r="BI16" s="1">
        <v>43009</v>
      </c>
    </row>
    <row r="17" spans="2:61" ht="15">
      <c r="B17" t="s">
        <v>72</v>
      </c>
      <c r="C17" t="str">
        <f>"00086144"</f>
        <v>00086144</v>
      </c>
      <c r="D17" t="s">
        <v>94</v>
      </c>
      <c r="E17" t="s">
        <v>112</v>
      </c>
      <c r="F17" t="str">
        <f>"00090189"</f>
        <v>00090189</v>
      </c>
      <c r="G17">
        <v>0</v>
      </c>
      <c r="H17" s="1">
        <v>42408</v>
      </c>
      <c r="I17" t="s">
        <v>75</v>
      </c>
      <c r="J17">
        <v>12</v>
      </c>
      <c r="K17">
        <v>3</v>
      </c>
      <c r="L17">
        <v>85134</v>
      </c>
      <c r="M17">
        <v>1</v>
      </c>
      <c r="N17" t="s">
        <v>76</v>
      </c>
      <c r="O17">
        <v>553088</v>
      </c>
      <c r="P17" t="s">
        <v>96</v>
      </c>
      <c r="Q17" t="s">
        <v>78</v>
      </c>
      <c r="R17" t="s">
        <v>79</v>
      </c>
      <c r="S17" t="s">
        <v>76</v>
      </c>
      <c r="T17" t="str">
        <f t="shared" si="0"/>
        <v>18</v>
      </c>
      <c r="U17">
        <v>108336</v>
      </c>
      <c r="V17" t="s">
        <v>80</v>
      </c>
      <c r="W17" t="str">
        <f>"20001"</f>
        <v>20001</v>
      </c>
      <c r="X17" t="str">
        <f>"20001"</f>
        <v>20001</v>
      </c>
      <c r="Y17" t="str">
        <f t="shared" si="1"/>
        <v> </v>
      </c>
      <c r="Z17" t="str">
        <f t="shared" si="1"/>
        <v> </v>
      </c>
      <c r="AA17" t="str">
        <f t="shared" si="1"/>
        <v> </v>
      </c>
      <c r="AB17" t="str">
        <f t="shared" si="1"/>
        <v> </v>
      </c>
      <c r="AC17" t="str">
        <f t="shared" si="2"/>
        <v>0100</v>
      </c>
      <c r="AD17">
        <v>1100</v>
      </c>
      <c r="AE17" t="str">
        <f>"1100"</f>
        <v>1100</v>
      </c>
      <c r="AF17" t="s">
        <v>81</v>
      </c>
      <c r="AG17" t="s">
        <v>7</v>
      </c>
      <c r="AH17" t="s">
        <v>82</v>
      </c>
      <c r="AI17" t="s">
        <v>83</v>
      </c>
      <c r="AJ17" t="str">
        <f>"00077797"</f>
        <v>00077797</v>
      </c>
      <c r="AK17" t="s">
        <v>100</v>
      </c>
      <c r="AL17" s="1">
        <v>42644</v>
      </c>
      <c r="AN17" t="s">
        <v>75</v>
      </c>
      <c r="AO17" t="s">
        <v>85</v>
      </c>
      <c r="AP17" t="s">
        <v>86</v>
      </c>
      <c r="AQ17" t="str">
        <f>"LA0001"</f>
        <v>LA0001</v>
      </c>
      <c r="AR17">
        <v>1</v>
      </c>
      <c r="AS17">
        <v>1</v>
      </c>
      <c r="AT17">
        <v>100</v>
      </c>
      <c r="AV17" s="1">
        <v>43135</v>
      </c>
      <c r="AW17" s="1">
        <v>42771</v>
      </c>
      <c r="AX17">
        <v>40.9298</v>
      </c>
      <c r="AY17">
        <v>1</v>
      </c>
      <c r="AZ17" t="s">
        <v>90</v>
      </c>
      <c r="BA17" t="s">
        <v>86</v>
      </c>
      <c r="BB17" t="s">
        <v>86</v>
      </c>
      <c r="BC17" t="s">
        <v>86</v>
      </c>
      <c r="BD17" t="s">
        <v>86</v>
      </c>
      <c r="BE17" t="s">
        <v>86</v>
      </c>
      <c r="BF17" t="s">
        <v>86</v>
      </c>
      <c r="BI17" s="1">
        <v>43009</v>
      </c>
    </row>
    <row r="18" spans="2:61" ht="15">
      <c r="B18" t="s">
        <v>72</v>
      </c>
      <c r="C18" t="str">
        <f>"00087514"</f>
        <v>00087514</v>
      </c>
      <c r="D18" t="s">
        <v>94</v>
      </c>
      <c r="E18" t="s">
        <v>113</v>
      </c>
      <c r="F18" t="str">
        <f>"00088807"</f>
        <v>00088807</v>
      </c>
      <c r="G18">
        <v>0</v>
      </c>
      <c r="H18" s="1">
        <v>42282</v>
      </c>
      <c r="I18" t="s">
        <v>75</v>
      </c>
      <c r="J18">
        <v>12</v>
      </c>
      <c r="K18">
        <v>3</v>
      </c>
      <c r="L18">
        <v>85134</v>
      </c>
      <c r="M18">
        <v>1</v>
      </c>
      <c r="N18" t="s">
        <v>76</v>
      </c>
      <c r="O18">
        <v>553088</v>
      </c>
      <c r="P18" t="s">
        <v>96</v>
      </c>
      <c r="Q18" t="s">
        <v>78</v>
      </c>
      <c r="R18" t="s">
        <v>79</v>
      </c>
      <c r="S18" t="s">
        <v>76</v>
      </c>
      <c r="T18" t="str">
        <f t="shared" si="0"/>
        <v>18</v>
      </c>
      <c r="U18">
        <v>108334</v>
      </c>
      <c r="V18" t="s">
        <v>80</v>
      </c>
      <c r="W18" t="str">
        <f>"2010L"</f>
        <v>2010L</v>
      </c>
      <c r="X18" t="str">
        <f>"20100"</f>
        <v>20100</v>
      </c>
      <c r="Y18" t="str">
        <f t="shared" si="1"/>
        <v> </v>
      </c>
      <c r="Z18" t="str">
        <f t="shared" si="1"/>
        <v> </v>
      </c>
      <c r="AA18" t="str">
        <f t="shared" si="1"/>
        <v> </v>
      </c>
      <c r="AB18" t="str">
        <f t="shared" si="1"/>
        <v> </v>
      </c>
      <c r="AC18" t="str">
        <f t="shared" si="2"/>
        <v>0100</v>
      </c>
      <c r="AD18">
        <v>2010</v>
      </c>
      <c r="AE18" t="str">
        <f>"2010"</f>
        <v>2010</v>
      </c>
      <c r="AF18" t="s">
        <v>81</v>
      </c>
      <c r="AG18" t="s">
        <v>7</v>
      </c>
      <c r="AH18" t="s">
        <v>82</v>
      </c>
      <c r="AI18" t="s">
        <v>83</v>
      </c>
      <c r="AJ18" t="str">
        <f>"00077482"</f>
        <v>00077482</v>
      </c>
      <c r="AK18" t="s">
        <v>89</v>
      </c>
      <c r="AL18" s="1">
        <v>42644</v>
      </c>
      <c r="AN18" t="s">
        <v>75</v>
      </c>
      <c r="AO18" t="s">
        <v>85</v>
      </c>
      <c r="AP18" t="s">
        <v>86</v>
      </c>
      <c r="AQ18" t="str">
        <f>"LA0001"</f>
        <v>LA0001</v>
      </c>
      <c r="AR18">
        <v>1</v>
      </c>
      <c r="AS18">
        <v>1</v>
      </c>
      <c r="AT18">
        <v>100</v>
      </c>
      <c r="AV18" s="1">
        <v>43373</v>
      </c>
      <c r="AW18" s="1">
        <v>43009</v>
      </c>
      <c r="AX18">
        <v>40.9298</v>
      </c>
      <c r="AY18">
        <v>1</v>
      </c>
      <c r="AZ18" t="s">
        <v>90</v>
      </c>
      <c r="BA18" t="s">
        <v>86</v>
      </c>
      <c r="BB18" t="s">
        <v>86</v>
      </c>
      <c r="BC18" t="s">
        <v>86</v>
      </c>
      <c r="BD18" t="s">
        <v>86</v>
      </c>
      <c r="BE18" t="s">
        <v>86</v>
      </c>
      <c r="BF18" t="s">
        <v>86</v>
      </c>
      <c r="BI18" s="1">
        <v>43009</v>
      </c>
    </row>
    <row r="19" spans="2:61" ht="15">
      <c r="B19" t="s">
        <v>72</v>
      </c>
      <c r="C19" t="str">
        <f>"00087567"</f>
        <v>00087567</v>
      </c>
      <c r="D19" t="s">
        <v>114</v>
      </c>
      <c r="E19" t="s">
        <v>115</v>
      </c>
      <c r="F19" t="str">
        <f>"00037339"</f>
        <v>00037339</v>
      </c>
      <c r="G19">
        <v>0</v>
      </c>
      <c r="H19" s="1">
        <v>39412</v>
      </c>
      <c r="I19" t="s">
        <v>75</v>
      </c>
      <c r="J19">
        <v>13</v>
      </c>
      <c r="K19">
        <v>4</v>
      </c>
      <c r="L19">
        <v>88841</v>
      </c>
      <c r="M19">
        <v>1</v>
      </c>
      <c r="N19" t="s">
        <v>76</v>
      </c>
      <c r="O19">
        <v>550989</v>
      </c>
      <c r="P19" t="s">
        <v>93</v>
      </c>
      <c r="Q19" t="s">
        <v>78</v>
      </c>
      <c r="R19" t="s">
        <v>79</v>
      </c>
      <c r="S19" t="s">
        <v>76</v>
      </c>
      <c r="T19" t="str">
        <f t="shared" si="0"/>
        <v>18</v>
      </c>
      <c r="U19">
        <v>108334</v>
      </c>
      <c r="V19" t="s">
        <v>80</v>
      </c>
      <c r="W19" t="str">
        <f>"2010L"</f>
        <v>2010L</v>
      </c>
      <c r="X19" t="str">
        <f>"20100"</f>
        <v>20100</v>
      </c>
      <c r="Y19" t="str">
        <f t="shared" si="1"/>
        <v> </v>
      </c>
      <c r="Z19" t="str">
        <f t="shared" si="1"/>
        <v> </v>
      </c>
      <c r="AA19" t="str">
        <f t="shared" si="1"/>
        <v> </v>
      </c>
      <c r="AB19" t="str">
        <f t="shared" si="1"/>
        <v> </v>
      </c>
      <c r="AC19" t="str">
        <f t="shared" si="2"/>
        <v>0100</v>
      </c>
      <c r="AD19">
        <v>2010</v>
      </c>
      <c r="AE19" t="str">
        <f>"2010"</f>
        <v>2010</v>
      </c>
      <c r="AF19" t="s">
        <v>81</v>
      </c>
      <c r="AG19" t="s">
        <v>7</v>
      </c>
      <c r="AH19" t="s">
        <v>82</v>
      </c>
      <c r="AI19" t="s">
        <v>83</v>
      </c>
      <c r="AJ19" t="str">
        <f>"00077482"</f>
        <v>00077482</v>
      </c>
      <c r="AK19" t="s">
        <v>89</v>
      </c>
      <c r="AL19" s="1">
        <v>42939</v>
      </c>
      <c r="AN19" t="s">
        <v>75</v>
      </c>
      <c r="AO19" t="s">
        <v>85</v>
      </c>
      <c r="AP19" t="s">
        <v>86</v>
      </c>
      <c r="AQ19" t="str">
        <f>"DS0087"</f>
        <v>DS0087</v>
      </c>
      <c r="AR19">
        <v>1</v>
      </c>
      <c r="AS19">
        <v>1</v>
      </c>
      <c r="AT19">
        <v>100</v>
      </c>
      <c r="AV19" s="1">
        <v>43387</v>
      </c>
      <c r="AW19" s="1">
        <v>43023</v>
      </c>
      <c r="AX19">
        <v>42.712</v>
      </c>
      <c r="AY19">
        <v>1</v>
      </c>
      <c r="AZ19" t="s">
        <v>90</v>
      </c>
      <c r="BA19" t="s">
        <v>86</v>
      </c>
      <c r="BB19" t="s">
        <v>86</v>
      </c>
      <c r="BC19" t="s">
        <v>86</v>
      </c>
      <c r="BD19" t="s">
        <v>86</v>
      </c>
      <c r="BE19" t="s">
        <v>86</v>
      </c>
      <c r="BF19" t="s">
        <v>86</v>
      </c>
      <c r="BI19" s="1">
        <v>43009</v>
      </c>
    </row>
    <row r="20" spans="2:61" ht="15">
      <c r="B20" t="s">
        <v>72</v>
      </c>
      <c r="C20" t="str">
        <f>"00091999"</f>
        <v>00091999</v>
      </c>
      <c r="D20" t="s">
        <v>94</v>
      </c>
      <c r="E20" t="s">
        <v>116</v>
      </c>
      <c r="F20" t="str">
        <f>"00095582"</f>
        <v>00095582</v>
      </c>
      <c r="G20">
        <v>0</v>
      </c>
      <c r="H20" s="1">
        <v>42731</v>
      </c>
      <c r="I20" t="s">
        <v>75</v>
      </c>
      <c r="J20">
        <v>12</v>
      </c>
      <c r="K20">
        <v>1</v>
      </c>
      <c r="L20">
        <v>79810</v>
      </c>
      <c r="M20">
        <v>1</v>
      </c>
      <c r="N20" t="s">
        <v>86</v>
      </c>
      <c r="O20">
        <v>553088</v>
      </c>
      <c r="P20" t="s">
        <v>96</v>
      </c>
      <c r="Q20" t="s">
        <v>78</v>
      </c>
      <c r="R20" t="s">
        <v>79</v>
      </c>
      <c r="S20" t="s">
        <v>76</v>
      </c>
      <c r="T20" t="str">
        <f t="shared" si="0"/>
        <v>18</v>
      </c>
      <c r="U20">
        <v>108334</v>
      </c>
      <c r="V20" t="s">
        <v>80</v>
      </c>
      <c r="W20" t="str">
        <f>"2010L"</f>
        <v>2010L</v>
      </c>
      <c r="X20" t="str">
        <f>"20100"</f>
        <v>20100</v>
      </c>
      <c r="Y20" t="str">
        <f t="shared" si="1"/>
        <v> </v>
      </c>
      <c r="Z20" t="str">
        <f t="shared" si="1"/>
        <v> </v>
      </c>
      <c r="AA20" t="str">
        <f t="shared" si="1"/>
        <v> </v>
      </c>
      <c r="AB20" t="str">
        <f t="shared" si="1"/>
        <v> </v>
      </c>
      <c r="AC20" t="str">
        <f t="shared" si="2"/>
        <v>0100</v>
      </c>
      <c r="AD20">
        <v>2010</v>
      </c>
      <c r="AE20" t="str">
        <f>"2010"</f>
        <v>2010</v>
      </c>
      <c r="AF20" t="s">
        <v>81</v>
      </c>
      <c r="AG20" t="s">
        <v>7</v>
      </c>
      <c r="AH20" t="s">
        <v>82</v>
      </c>
      <c r="AI20" t="s">
        <v>83</v>
      </c>
      <c r="AJ20" t="str">
        <f>"00077482"</f>
        <v>00077482</v>
      </c>
      <c r="AK20" t="s">
        <v>89</v>
      </c>
      <c r="AL20" s="1">
        <v>42720</v>
      </c>
      <c r="AN20" t="s">
        <v>75</v>
      </c>
      <c r="AO20" t="s">
        <v>85</v>
      </c>
      <c r="AP20" t="s">
        <v>86</v>
      </c>
      <c r="AQ20" t="str">
        <f>"LA0001"</f>
        <v>LA0001</v>
      </c>
      <c r="AR20">
        <v>1</v>
      </c>
      <c r="AS20">
        <v>1</v>
      </c>
      <c r="AT20">
        <v>100</v>
      </c>
      <c r="AW20" s="1">
        <v>42869</v>
      </c>
      <c r="AX20">
        <v>38.3702</v>
      </c>
      <c r="AY20">
        <v>1</v>
      </c>
      <c r="AZ20" t="s">
        <v>90</v>
      </c>
      <c r="BA20" t="s">
        <v>86</v>
      </c>
      <c r="BB20" t="s">
        <v>86</v>
      </c>
      <c r="BC20" t="s">
        <v>86</v>
      </c>
      <c r="BD20" t="s">
        <v>86</v>
      </c>
      <c r="BE20" t="s">
        <v>86</v>
      </c>
      <c r="BF20" t="s">
        <v>86</v>
      </c>
      <c r="BI20" s="1">
        <v>43009</v>
      </c>
    </row>
    <row r="21" spans="2:61" ht="15">
      <c r="B21" t="s">
        <v>72</v>
      </c>
      <c r="C21" t="str">
        <f>"00093338"</f>
        <v>00093338</v>
      </c>
      <c r="D21" t="s">
        <v>117</v>
      </c>
      <c r="E21" t="s">
        <v>118</v>
      </c>
      <c r="F21" t="str">
        <f>"00071555"</f>
        <v>00071555</v>
      </c>
      <c r="G21">
        <v>0</v>
      </c>
      <c r="H21" s="1">
        <v>41316</v>
      </c>
      <c r="I21" t="s">
        <v>75</v>
      </c>
      <c r="J21">
        <v>11</v>
      </c>
      <c r="K21">
        <v>5</v>
      </c>
      <c r="L21">
        <v>64160</v>
      </c>
      <c r="M21">
        <v>1</v>
      </c>
      <c r="N21" t="s">
        <v>76</v>
      </c>
      <c r="O21">
        <v>480533</v>
      </c>
      <c r="P21" t="s">
        <v>93</v>
      </c>
      <c r="Q21" t="s">
        <v>78</v>
      </c>
      <c r="R21" t="s">
        <v>79</v>
      </c>
      <c r="S21" t="s">
        <v>76</v>
      </c>
      <c r="T21" t="str">
        <f t="shared" si="0"/>
        <v>18</v>
      </c>
      <c r="U21">
        <v>108334</v>
      </c>
      <c r="V21" t="s">
        <v>80</v>
      </c>
      <c r="W21" t="str">
        <f>"2010L"</f>
        <v>2010L</v>
      </c>
      <c r="X21" t="str">
        <f>"20100"</f>
        <v>20100</v>
      </c>
      <c r="Y21" t="str">
        <f t="shared" si="1"/>
        <v> </v>
      </c>
      <c r="Z21" t="str">
        <f t="shared" si="1"/>
        <v> </v>
      </c>
      <c r="AA21" t="str">
        <f t="shared" si="1"/>
        <v> </v>
      </c>
      <c r="AB21" t="str">
        <f t="shared" si="1"/>
        <v> </v>
      </c>
      <c r="AC21" t="str">
        <f t="shared" si="2"/>
        <v>0100</v>
      </c>
      <c r="AD21">
        <v>2010</v>
      </c>
      <c r="AE21" t="str">
        <f>"2010"</f>
        <v>2010</v>
      </c>
      <c r="AF21" t="s">
        <v>81</v>
      </c>
      <c r="AG21" t="s">
        <v>7</v>
      </c>
      <c r="AH21" t="s">
        <v>82</v>
      </c>
      <c r="AI21" t="s">
        <v>83</v>
      </c>
      <c r="AJ21" t="str">
        <f>"00077482"</f>
        <v>00077482</v>
      </c>
      <c r="AK21" t="s">
        <v>89</v>
      </c>
      <c r="AL21" s="1">
        <v>42935</v>
      </c>
      <c r="AN21" t="s">
        <v>75</v>
      </c>
      <c r="AO21" t="s">
        <v>85</v>
      </c>
      <c r="AP21" t="s">
        <v>86</v>
      </c>
      <c r="AQ21" t="str">
        <f>"DS0087"</f>
        <v>DS0087</v>
      </c>
      <c r="AR21">
        <v>1</v>
      </c>
      <c r="AS21">
        <v>1</v>
      </c>
      <c r="AT21">
        <v>100</v>
      </c>
      <c r="AV21" s="1">
        <v>43695</v>
      </c>
      <c r="AW21" s="1">
        <v>42967</v>
      </c>
      <c r="AX21">
        <v>30.8462</v>
      </c>
      <c r="AY21">
        <v>1</v>
      </c>
      <c r="AZ21" t="s">
        <v>90</v>
      </c>
      <c r="BA21" t="s">
        <v>86</v>
      </c>
      <c r="BB21" t="s">
        <v>86</v>
      </c>
      <c r="BC21" t="s">
        <v>86</v>
      </c>
      <c r="BD21" t="s">
        <v>86</v>
      </c>
      <c r="BE21" t="s">
        <v>86</v>
      </c>
      <c r="BF21" t="s">
        <v>86</v>
      </c>
      <c r="BI21" s="1">
        <v>43009</v>
      </c>
    </row>
    <row r="22" spans="2:61" ht="15">
      <c r="B22" t="s">
        <v>72</v>
      </c>
      <c r="C22" t="str">
        <f>"00094184"</f>
        <v>00094184</v>
      </c>
      <c r="D22" t="s">
        <v>119</v>
      </c>
      <c r="I22" t="s">
        <v>108</v>
      </c>
      <c r="J22">
        <v>11</v>
      </c>
      <c r="K22">
        <v>0</v>
      </c>
      <c r="L22">
        <v>56852</v>
      </c>
      <c r="M22">
        <v>1</v>
      </c>
      <c r="N22" t="s">
        <v>76</v>
      </c>
      <c r="O22">
        <v>550967</v>
      </c>
      <c r="P22" t="s">
        <v>93</v>
      </c>
      <c r="Q22" t="s">
        <v>78</v>
      </c>
      <c r="R22" t="s">
        <v>79</v>
      </c>
      <c r="S22" t="s">
        <v>76</v>
      </c>
      <c r="T22" t="str">
        <f t="shared" si="0"/>
        <v>18</v>
      </c>
      <c r="U22">
        <v>108334</v>
      </c>
      <c r="V22" t="s">
        <v>80</v>
      </c>
      <c r="W22" t="str">
        <f>"2010L"</f>
        <v>2010L</v>
      </c>
      <c r="X22" t="str">
        <f>"20100"</f>
        <v>20100</v>
      </c>
      <c r="Y22" t="str">
        <f t="shared" si="1"/>
        <v> </v>
      </c>
      <c r="Z22" t="str">
        <f t="shared" si="1"/>
        <v> </v>
      </c>
      <c r="AA22" t="str">
        <f t="shared" si="1"/>
        <v> </v>
      </c>
      <c r="AB22" t="str">
        <f t="shared" si="1"/>
        <v> </v>
      </c>
      <c r="AC22" t="str">
        <f t="shared" si="2"/>
        <v>0100</v>
      </c>
      <c r="AD22">
        <v>2010</v>
      </c>
      <c r="AE22" t="str">
        <f>"2010"</f>
        <v>2010</v>
      </c>
      <c r="AF22" t="s">
        <v>81</v>
      </c>
      <c r="AG22" t="s">
        <v>7</v>
      </c>
      <c r="AH22" t="s">
        <v>82</v>
      </c>
      <c r="AI22" t="s">
        <v>83</v>
      </c>
      <c r="AJ22" t="str">
        <f>"00077482"</f>
        <v>00077482</v>
      </c>
      <c r="AK22" t="s">
        <v>89</v>
      </c>
      <c r="AL22" s="1">
        <v>43023</v>
      </c>
      <c r="AN22" t="s">
        <v>75</v>
      </c>
      <c r="AO22" t="s">
        <v>85</v>
      </c>
      <c r="AP22" t="s">
        <v>86</v>
      </c>
      <c r="AQ22" t="str">
        <f>"DS0087"</f>
        <v>DS0087</v>
      </c>
      <c r="AR22">
        <v>1</v>
      </c>
      <c r="AS22">
        <v>1</v>
      </c>
      <c r="AT22">
        <v>100</v>
      </c>
      <c r="AX22">
        <v>27.33</v>
      </c>
      <c r="AY22">
        <v>5</v>
      </c>
      <c r="AZ22" t="s">
        <v>87</v>
      </c>
      <c r="BA22" t="s">
        <v>86</v>
      </c>
      <c r="BB22" t="s">
        <v>86</v>
      </c>
      <c r="BC22" t="s">
        <v>86</v>
      </c>
      <c r="BD22" t="s">
        <v>86</v>
      </c>
      <c r="BE22" t="s">
        <v>86</v>
      </c>
      <c r="BF22" t="s">
        <v>86</v>
      </c>
      <c r="BI22" s="1">
        <v>43027</v>
      </c>
    </row>
    <row r="23" ht="15">
      <c r="A23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4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2" width="9.140625" style="4" customWidth="1"/>
    <col min="3" max="3" width="28.140625" style="4" bestFit="1" customWidth="1"/>
    <col min="4" max="4" width="28.28125" style="4" bestFit="1" customWidth="1"/>
    <col min="5" max="5" width="9.140625" style="4" customWidth="1"/>
    <col min="6" max="6" width="15.7109375" style="4" bestFit="1" customWidth="1"/>
    <col min="7" max="7" width="10.7109375" style="4" bestFit="1" customWidth="1"/>
    <col min="8" max="10" width="9.140625" style="4" customWidth="1"/>
    <col min="11" max="11" width="11.00390625" style="4" bestFit="1" customWidth="1"/>
    <col min="12" max="16384" width="9.140625" style="4" customWidth="1"/>
  </cols>
  <sheetData>
    <row r="2" spans="2:15" ht="15">
      <c r="B2" s="8" t="s">
        <v>121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2:15" ht="15">
      <c r="B6" s="9" t="s">
        <v>12</v>
      </c>
      <c r="C6" s="9" t="s">
        <v>14</v>
      </c>
      <c r="D6" s="9" t="s">
        <v>15</v>
      </c>
      <c r="E6" s="9" t="s">
        <v>39</v>
      </c>
      <c r="F6" s="9" t="s">
        <v>51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30</v>
      </c>
      <c r="M6" s="9" t="s">
        <v>32</v>
      </c>
      <c r="N6" s="9" t="s">
        <v>33</v>
      </c>
      <c r="O6" s="9" t="s">
        <v>34</v>
      </c>
    </row>
    <row r="7" spans="2:15" ht="15">
      <c r="B7" s="4" t="s">
        <v>72</v>
      </c>
      <c r="C7" s="4" t="s">
        <v>99</v>
      </c>
      <c r="D7" s="4" t="s">
        <v>100</v>
      </c>
      <c r="E7" s="4" t="str">
        <f>"0100"</f>
        <v>0100</v>
      </c>
      <c r="F7" s="4" t="s">
        <v>85</v>
      </c>
      <c r="G7" s="5">
        <v>41386</v>
      </c>
      <c r="H7" s="4" t="s">
        <v>75</v>
      </c>
      <c r="I7" s="4">
        <v>10</v>
      </c>
      <c r="J7" s="4">
        <v>0</v>
      </c>
      <c r="K7" s="6">
        <v>163086.21</v>
      </c>
      <c r="L7" s="4" t="str">
        <f>"18"</f>
        <v>18</v>
      </c>
      <c r="M7" s="4" t="s">
        <v>80</v>
      </c>
      <c r="N7" s="4" t="str">
        <f>"20001"</f>
        <v>20001</v>
      </c>
      <c r="O7" s="4" t="str">
        <f>"20001"</f>
        <v>20001</v>
      </c>
    </row>
    <row r="8" spans="2:15" ht="15">
      <c r="B8" s="4" t="s">
        <v>72</v>
      </c>
      <c r="C8" s="4" t="s">
        <v>104</v>
      </c>
      <c r="D8" s="4" t="s">
        <v>105</v>
      </c>
      <c r="E8" s="4" t="str">
        <f>"0100"</f>
        <v>0100</v>
      </c>
      <c r="F8" s="4" t="s">
        <v>85</v>
      </c>
      <c r="G8" s="5">
        <v>42170</v>
      </c>
      <c r="H8" s="4" t="s">
        <v>75</v>
      </c>
      <c r="I8" s="4">
        <v>12</v>
      </c>
      <c r="J8" s="4">
        <v>6</v>
      </c>
      <c r="K8" s="6">
        <v>81260</v>
      </c>
      <c r="L8" s="4" t="str">
        <f>"18"</f>
        <v>18</v>
      </c>
      <c r="M8" s="4" t="s">
        <v>80</v>
      </c>
      <c r="N8" s="4" t="str">
        <f>"20001"</f>
        <v>20001</v>
      </c>
      <c r="O8" s="4" t="str">
        <f>"20001"</f>
        <v>20001</v>
      </c>
    </row>
    <row r="9" spans="2:15" ht="15">
      <c r="B9" s="4" t="s">
        <v>72</v>
      </c>
      <c r="C9" s="4" t="s">
        <v>94</v>
      </c>
      <c r="D9" s="4" t="s">
        <v>112</v>
      </c>
      <c r="E9" s="4" t="str">
        <f>"0100"</f>
        <v>0100</v>
      </c>
      <c r="F9" s="4" t="s">
        <v>85</v>
      </c>
      <c r="G9" s="5">
        <v>42408</v>
      </c>
      <c r="H9" s="4" t="s">
        <v>75</v>
      </c>
      <c r="I9" s="4">
        <v>12</v>
      </c>
      <c r="J9" s="4">
        <v>3</v>
      </c>
      <c r="K9" s="6">
        <v>85134</v>
      </c>
      <c r="L9" s="4" t="str">
        <f>"18"</f>
        <v>18</v>
      </c>
      <c r="M9" s="4" t="s">
        <v>80</v>
      </c>
      <c r="N9" s="4" t="str">
        <f>"20001"</f>
        <v>20001</v>
      </c>
      <c r="O9" s="4" t="str">
        <f>"20001"</f>
        <v>20001</v>
      </c>
    </row>
    <row r="10" spans="2:15" ht="15">
      <c r="B10" s="4" t="s">
        <v>72</v>
      </c>
      <c r="C10" s="4" t="s">
        <v>73</v>
      </c>
      <c r="D10" s="4" t="s">
        <v>74</v>
      </c>
      <c r="E10" s="4" t="str">
        <f>"0100"</f>
        <v>0100</v>
      </c>
      <c r="F10" s="4" t="s">
        <v>85</v>
      </c>
      <c r="G10" s="5">
        <v>43080</v>
      </c>
      <c r="H10" s="4" t="s">
        <v>75</v>
      </c>
      <c r="I10" s="4">
        <v>10</v>
      </c>
      <c r="J10" s="4">
        <v>0</v>
      </c>
      <c r="K10" s="6">
        <v>173891</v>
      </c>
      <c r="L10" s="4" t="str">
        <f>"18"</f>
        <v>18</v>
      </c>
      <c r="M10" s="4" t="s">
        <v>80</v>
      </c>
      <c r="N10" s="4" t="str">
        <f>"2010L"</f>
        <v>2010L</v>
      </c>
      <c r="O10" s="4" t="str">
        <f>"20100"</f>
        <v>20100</v>
      </c>
    </row>
    <row r="11" spans="2:15" ht="15">
      <c r="B11" s="4" t="s">
        <v>72</v>
      </c>
      <c r="C11" s="4" t="s">
        <v>88</v>
      </c>
      <c r="D11" s="4" t="s">
        <v>89</v>
      </c>
      <c r="E11" s="4" t="str">
        <f>"0100"</f>
        <v>0100</v>
      </c>
      <c r="F11" s="4" t="s">
        <v>85</v>
      </c>
      <c r="G11" s="5">
        <v>42072</v>
      </c>
      <c r="H11" s="4" t="s">
        <v>75</v>
      </c>
      <c r="I11" s="4">
        <v>9</v>
      </c>
      <c r="J11" s="4">
        <v>0</v>
      </c>
      <c r="K11" s="6">
        <v>155952.3</v>
      </c>
      <c r="L11" s="4" t="str">
        <f>"18"</f>
        <v>18</v>
      </c>
      <c r="M11" s="4" t="s">
        <v>80</v>
      </c>
      <c r="N11" s="4" t="str">
        <f>"2010L"</f>
        <v>2010L</v>
      </c>
      <c r="O11" s="4" t="str">
        <f>"20100"</f>
        <v>20100</v>
      </c>
    </row>
    <row r="12" spans="2:15" ht="15">
      <c r="B12" s="4" t="s">
        <v>72</v>
      </c>
      <c r="C12" s="4" t="s">
        <v>94</v>
      </c>
      <c r="D12" s="4" t="s">
        <v>95</v>
      </c>
      <c r="E12" s="4" t="str">
        <f>"0100"</f>
        <v>0100</v>
      </c>
      <c r="F12" s="4" t="s">
        <v>85</v>
      </c>
      <c r="G12" s="5">
        <v>42619</v>
      </c>
      <c r="H12" s="4" t="s">
        <v>75</v>
      </c>
      <c r="I12" s="4">
        <v>12</v>
      </c>
      <c r="J12" s="4">
        <v>10</v>
      </c>
      <c r="K12" s="6">
        <v>103728</v>
      </c>
      <c r="L12" s="4" t="str">
        <f>"18"</f>
        <v>18</v>
      </c>
      <c r="M12" s="4" t="s">
        <v>80</v>
      </c>
      <c r="N12" s="4" t="str">
        <f>"2010L"</f>
        <v>2010L</v>
      </c>
      <c r="O12" s="4" t="str">
        <f>"20100"</f>
        <v>20100</v>
      </c>
    </row>
    <row r="13" spans="2:15" ht="15">
      <c r="B13" s="4" t="s">
        <v>72</v>
      </c>
      <c r="C13" s="4" t="s">
        <v>97</v>
      </c>
      <c r="D13" s="4" t="s">
        <v>98</v>
      </c>
      <c r="E13" s="4" t="str">
        <f>"0100"</f>
        <v>0100</v>
      </c>
      <c r="F13" s="4" t="s">
        <v>85</v>
      </c>
      <c r="G13" s="5">
        <v>42297</v>
      </c>
      <c r="H13" s="4" t="s">
        <v>75</v>
      </c>
      <c r="I13" s="4">
        <v>7</v>
      </c>
      <c r="J13" s="4">
        <v>8</v>
      </c>
      <c r="K13" s="6">
        <v>48562</v>
      </c>
      <c r="L13" s="4" t="str">
        <f>"18"</f>
        <v>18</v>
      </c>
      <c r="M13" s="4" t="s">
        <v>80</v>
      </c>
      <c r="N13" s="4" t="str">
        <f>"2010L"</f>
        <v>2010L</v>
      </c>
      <c r="O13" s="4" t="str">
        <f>"20100"</f>
        <v>20100</v>
      </c>
    </row>
    <row r="14" spans="2:15" ht="15">
      <c r="B14" s="4" t="s">
        <v>72</v>
      </c>
      <c r="C14" s="4" t="s">
        <v>101</v>
      </c>
      <c r="D14" s="4" t="s">
        <v>102</v>
      </c>
      <c r="E14" s="4" t="str">
        <f>"0100"</f>
        <v>0100</v>
      </c>
      <c r="F14" s="4" t="s">
        <v>85</v>
      </c>
      <c r="G14" s="5">
        <v>36220</v>
      </c>
      <c r="H14" s="4" t="s">
        <v>75</v>
      </c>
      <c r="I14" s="4">
        <v>2</v>
      </c>
      <c r="J14" s="4">
        <v>0</v>
      </c>
      <c r="K14" s="6">
        <v>170705.81</v>
      </c>
      <c r="L14" s="4" t="str">
        <f>"18"</f>
        <v>18</v>
      </c>
      <c r="M14" s="4" t="s">
        <v>80</v>
      </c>
      <c r="N14" s="4" t="str">
        <f>"2010L"</f>
        <v>2010L</v>
      </c>
      <c r="O14" s="4" t="str">
        <f>"20100"</f>
        <v>20100</v>
      </c>
    </row>
    <row r="15" spans="2:15" ht="15">
      <c r="B15" s="4" t="s">
        <v>72</v>
      </c>
      <c r="C15" s="4" t="s">
        <v>107</v>
      </c>
      <c r="E15" s="4" t="str">
        <f>"0100"</f>
        <v>0100</v>
      </c>
      <c r="F15" s="4" t="s">
        <v>85</v>
      </c>
      <c r="H15" s="4" t="s">
        <v>108</v>
      </c>
      <c r="I15" s="4">
        <v>11</v>
      </c>
      <c r="J15" s="4">
        <v>0</v>
      </c>
      <c r="K15" s="6">
        <v>56852</v>
      </c>
      <c r="L15" s="4" t="str">
        <f>"18"</f>
        <v>18</v>
      </c>
      <c r="M15" s="4" t="s">
        <v>80</v>
      </c>
      <c r="N15" s="4" t="str">
        <f>"2010L"</f>
        <v>2010L</v>
      </c>
      <c r="O15" s="4" t="str">
        <f>"20100"</f>
        <v>20100</v>
      </c>
    </row>
    <row r="16" spans="2:15" ht="15">
      <c r="B16" s="4" t="s">
        <v>72</v>
      </c>
      <c r="C16" s="4" t="s">
        <v>109</v>
      </c>
      <c r="D16" s="4" t="s">
        <v>110</v>
      </c>
      <c r="E16" s="4" t="str">
        <f>"0100"</f>
        <v>0100</v>
      </c>
      <c r="F16" s="4" t="s">
        <v>85</v>
      </c>
      <c r="G16" s="5">
        <v>39482</v>
      </c>
      <c r="H16" s="4" t="s">
        <v>75</v>
      </c>
      <c r="I16" s="4">
        <v>13</v>
      </c>
      <c r="J16" s="4">
        <v>5</v>
      </c>
      <c r="K16" s="6">
        <v>91438</v>
      </c>
      <c r="L16" s="4" t="str">
        <f>"18"</f>
        <v>18</v>
      </c>
      <c r="M16" s="4" t="s">
        <v>80</v>
      </c>
      <c r="N16" s="4" t="str">
        <f>"2010L"</f>
        <v>2010L</v>
      </c>
      <c r="O16" s="4" t="str">
        <f>"20100"</f>
        <v>20100</v>
      </c>
    </row>
    <row r="17" spans="2:15" ht="15">
      <c r="B17" s="4" t="s">
        <v>72</v>
      </c>
      <c r="C17" s="4" t="s">
        <v>94</v>
      </c>
      <c r="D17" s="4" t="s">
        <v>113</v>
      </c>
      <c r="E17" s="4" t="str">
        <f>"0100"</f>
        <v>0100</v>
      </c>
      <c r="F17" s="4" t="s">
        <v>85</v>
      </c>
      <c r="G17" s="5">
        <v>42282</v>
      </c>
      <c r="H17" s="4" t="s">
        <v>75</v>
      </c>
      <c r="I17" s="4">
        <v>12</v>
      </c>
      <c r="J17" s="4">
        <v>3</v>
      </c>
      <c r="K17" s="6">
        <v>85134</v>
      </c>
      <c r="L17" s="4" t="str">
        <f>"18"</f>
        <v>18</v>
      </c>
      <c r="M17" s="4" t="s">
        <v>80</v>
      </c>
      <c r="N17" s="4" t="str">
        <f>"2010L"</f>
        <v>2010L</v>
      </c>
      <c r="O17" s="4" t="str">
        <f>"20100"</f>
        <v>20100</v>
      </c>
    </row>
    <row r="18" spans="2:15" ht="15">
      <c r="B18" s="4" t="s">
        <v>72</v>
      </c>
      <c r="C18" s="4" t="s">
        <v>114</v>
      </c>
      <c r="D18" s="4" t="s">
        <v>115</v>
      </c>
      <c r="E18" s="4" t="str">
        <f>"0100"</f>
        <v>0100</v>
      </c>
      <c r="F18" s="4" t="s">
        <v>85</v>
      </c>
      <c r="G18" s="5">
        <v>39412</v>
      </c>
      <c r="H18" s="4" t="s">
        <v>75</v>
      </c>
      <c r="I18" s="4">
        <v>13</v>
      </c>
      <c r="J18" s="4">
        <v>4</v>
      </c>
      <c r="K18" s="6">
        <v>88841</v>
      </c>
      <c r="L18" s="4" t="str">
        <f>"18"</f>
        <v>18</v>
      </c>
      <c r="M18" s="4" t="s">
        <v>80</v>
      </c>
      <c r="N18" s="4" t="str">
        <f>"2010L"</f>
        <v>2010L</v>
      </c>
      <c r="O18" s="4" t="str">
        <f>"20100"</f>
        <v>20100</v>
      </c>
    </row>
    <row r="19" spans="2:15" ht="15">
      <c r="B19" s="4" t="s">
        <v>72</v>
      </c>
      <c r="C19" s="4" t="s">
        <v>94</v>
      </c>
      <c r="D19" s="4" t="s">
        <v>116</v>
      </c>
      <c r="E19" s="4" t="str">
        <f>"0100"</f>
        <v>0100</v>
      </c>
      <c r="F19" s="4" t="s">
        <v>85</v>
      </c>
      <c r="G19" s="5">
        <v>42731</v>
      </c>
      <c r="H19" s="4" t="s">
        <v>75</v>
      </c>
      <c r="I19" s="4">
        <v>12</v>
      </c>
      <c r="J19" s="4">
        <v>1</v>
      </c>
      <c r="K19" s="6">
        <v>79810</v>
      </c>
      <c r="L19" s="4" t="str">
        <f>"18"</f>
        <v>18</v>
      </c>
      <c r="M19" s="4" t="s">
        <v>80</v>
      </c>
      <c r="N19" s="4" t="str">
        <f>"2010L"</f>
        <v>2010L</v>
      </c>
      <c r="O19" s="4" t="str">
        <f>"20100"</f>
        <v>20100</v>
      </c>
    </row>
    <row r="20" spans="2:15" ht="15">
      <c r="B20" s="4" t="s">
        <v>72</v>
      </c>
      <c r="C20" s="4" t="s">
        <v>117</v>
      </c>
      <c r="D20" s="4" t="s">
        <v>118</v>
      </c>
      <c r="E20" s="4" t="str">
        <f>"0100"</f>
        <v>0100</v>
      </c>
      <c r="F20" s="4" t="s">
        <v>85</v>
      </c>
      <c r="G20" s="5">
        <v>41316</v>
      </c>
      <c r="H20" s="4" t="s">
        <v>75</v>
      </c>
      <c r="I20" s="4">
        <v>11</v>
      </c>
      <c r="J20" s="4">
        <v>5</v>
      </c>
      <c r="K20" s="6">
        <v>64160</v>
      </c>
      <c r="L20" s="4" t="str">
        <f>"18"</f>
        <v>18</v>
      </c>
      <c r="M20" s="4" t="s">
        <v>80</v>
      </c>
      <c r="N20" s="4" t="str">
        <f>"2010L"</f>
        <v>2010L</v>
      </c>
      <c r="O20" s="4" t="str">
        <f>"20100"</f>
        <v>20100</v>
      </c>
    </row>
    <row r="21" spans="2:15" ht="15">
      <c r="B21" s="4" t="s">
        <v>72</v>
      </c>
      <c r="C21" s="4" t="s">
        <v>119</v>
      </c>
      <c r="E21" s="4" t="str">
        <f>"0100"</f>
        <v>0100</v>
      </c>
      <c r="F21" s="4" t="s">
        <v>85</v>
      </c>
      <c r="H21" s="4" t="s">
        <v>108</v>
      </c>
      <c r="I21" s="4">
        <v>11</v>
      </c>
      <c r="J21" s="4">
        <v>0</v>
      </c>
      <c r="K21" s="6">
        <v>56852</v>
      </c>
      <c r="L21" s="4" t="str">
        <f>"18"</f>
        <v>18</v>
      </c>
      <c r="M21" s="4" t="s">
        <v>80</v>
      </c>
      <c r="N21" s="4" t="str">
        <f>"2010L"</f>
        <v>2010L</v>
      </c>
      <c r="O21" s="4" t="str">
        <f>"20100"</f>
        <v>20100</v>
      </c>
    </row>
    <row r="22" spans="2:15" ht="15">
      <c r="B22" s="4" t="s">
        <v>72</v>
      </c>
      <c r="C22" s="4" t="s">
        <v>91</v>
      </c>
      <c r="D22" s="4" t="s">
        <v>92</v>
      </c>
      <c r="E22" s="4" t="str">
        <f>"0602"</f>
        <v>0602</v>
      </c>
      <c r="F22" s="4" t="s">
        <v>85</v>
      </c>
      <c r="G22" s="5">
        <v>42898</v>
      </c>
      <c r="H22" s="4" t="s">
        <v>75</v>
      </c>
      <c r="I22" s="4">
        <v>11</v>
      </c>
      <c r="J22" s="4">
        <v>10</v>
      </c>
      <c r="K22" s="6">
        <v>73295</v>
      </c>
      <c r="L22" s="4" t="str">
        <f>"18"</f>
        <v>18</v>
      </c>
      <c r="M22" s="4" t="s">
        <v>80</v>
      </c>
      <c r="N22" s="4" t="str">
        <f>"201LF"</f>
        <v>201LF</v>
      </c>
      <c r="O22" s="4" t="str">
        <f>"20100"</f>
        <v>20100</v>
      </c>
    </row>
    <row r="23" ht="15">
      <c r="K23" s="7"/>
    </row>
    <row r="24" ht="15">
      <c r="K24" s="7"/>
    </row>
  </sheetData>
  <sheetProtection/>
  <mergeCells count="1">
    <mergeCell ref="B2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Awan, Mohammad (OFRM)</dc:creator>
  <cp:keywords/>
  <dc:description/>
  <cp:lastModifiedBy>Awan</cp:lastModifiedBy>
  <dcterms:created xsi:type="dcterms:W3CDTF">2018-02-01T15:51:17Z</dcterms:created>
  <dcterms:modified xsi:type="dcterms:W3CDTF">2018-02-01T15:51:27Z</dcterms:modified>
  <cp:category/>
  <cp:version/>
  <cp:contentType/>
  <cp:contentStatus/>
</cp:coreProperties>
</file>